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EPD Full Cap Rate Templa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<sst xmlns="http://schemas.openxmlformats.org/spreadsheetml/2006/main" count="37" uniqueCount="37">
  <si>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Service Category</t>
  </si>
  <si>
    <t>MIX</t>
  </si>
  <si>
    <t>Nursing Facility</t>
  </si>
  <si>
    <t>Net Nursing Facility</t>
  </si>
  <si>
    <t>HCBS Home and Community</t>
  </si>
  <si>
    <t xml:space="preserve">Net HCBS </t>
  </si>
  <si>
    <t xml:space="preserve">Net Capitation </t>
  </si>
  <si>
    <t>Premium Tax (98% of Final Cap)</t>
  </si>
  <si>
    <t>Net Cap w/ Premium Tax</t>
  </si>
  <si>
    <t>Reinsurance Offset</t>
  </si>
  <si>
    <t>Notes</t>
  </si>
  <si>
    <t>user input</t>
  </si>
  <si>
    <t>user input using AHCCCS provided numbers</t>
  </si>
  <si>
    <t>formula</t>
  </si>
  <si>
    <t>Key</t>
  </si>
  <si>
    <t>Risk/Contingency at 1%</t>
  </si>
  <si>
    <t>Acute Care Prior to Reinsurance</t>
  </si>
  <si>
    <t>Net Acute Care</t>
  </si>
  <si>
    <t>Sub-Total of Scored Components</t>
  </si>
  <si>
    <t>Share of Cost</t>
  </si>
  <si>
    <r>
      <t xml:space="preserve">AHCCCS Capitation Calculation For Rates for CYE12 EPD RFP Bid Submission </t>
    </r>
    <r>
      <rPr>
        <b/>
        <vertAlign val="superscript"/>
        <sz val="16"/>
        <rFont val="Arial"/>
        <family val="2"/>
      </rPr>
      <t>1</t>
    </r>
  </si>
  <si>
    <t>1) Numbers are fictional for example purposes and are on a Per Member Per Month (PMPM) basis.</t>
  </si>
  <si>
    <t xml:space="preserve">    admin accepted for bid is 8%. If bidders bid admin % above the max will not be accepted. Admin %</t>
  </si>
  <si>
    <t xml:space="preserve">    is calculated as:  Admin / (Net NF + Net HCBS + Acute Care Prior to RI + Case Management)</t>
  </si>
  <si>
    <r>
      <t>Gross</t>
    </r>
    <r>
      <rPr>
        <vertAlign val="superscript"/>
        <sz val="12"/>
        <rFont val="Arial"/>
        <family val="2"/>
      </rPr>
      <t xml:space="preserve"> </t>
    </r>
  </si>
  <si>
    <t xml:space="preserve">Net </t>
  </si>
  <si>
    <r>
      <t xml:space="preserve">Medical Component </t>
    </r>
    <r>
      <rPr>
        <b/>
        <vertAlign val="superscript"/>
        <sz val="12"/>
        <rFont val="Arial"/>
        <family val="2"/>
      </rPr>
      <t>2</t>
    </r>
  </si>
  <si>
    <r>
      <t xml:space="preserve">Case Management  </t>
    </r>
    <r>
      <rPr>
        <vertAlign val="superscript"/>
        <sz val="12"/>
        <rFont val="Arial"/>
        <family val="2"/>
      </rPr>
      <t>3</t>
    </r>
  </si>
  <si>
    <r>
      <t xml:space="preserve">Administration </t>
    </r>
    <r>
      <rPr>
        <vertAlign val="superscript"/>
        <sz val="12"/>
        <rFont val="Arial"/>
        <family val="2"/>
      </rPr>
      <t>4</t>
    </r>
  </si>
  <si>
    <t>2) Scored component, must be within the range provided by AHCCCS or will not be accepted.</t>
  </si>
  <si>
    <t>3) Scored component (no max, no range supplied).</t>
  </si>
  <si>
    <t xml:space="preserve">4) Scored component. Bidder must enter admin as a %.  Admin dollars will be a calculation.  Max </t>
  </si>
  <si>
    <t>5) The above template must be provided for each GSA bid.</t>
  </si>
  <si>
    <t>6) With bid submission bidder must submit an actuarial certification signed by a qualified actuary.</t>
  </si>
  <si>
    <t xml:space="preserve">7) Bidder must use AHCCCS provided numbers for SOC, HCBS Mix % and Reinsurance Offsets </t>
  </si>
  <si>
    <t xml:space="preserve">    when submitting their bid.</t>
  </si>
  <si>
    <t>Bridgeway / GSA 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</si>
</sst>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2" fillId="2" borderId="1" xfId="19" applyNumberFormat="1" applyFont="1" applyFill="1" applyBorder="1" applyAlignment="1">
      <alignment/>
    </xf>
    <xf numFmtId="10" fontId="2" fillId="2" borderId="2" xfId="19" applyNumberFormat="1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0" fontId="4" fillId="2" borderId="5" xfId="19" applyNumberFormat="1" applyFont="1" applyFill="1" applyBorder="1" applyAlignment="1" quotePrefix="1">
      <alignment horizontal="left"/>
    </xf>
    <xf numFmtId="44" fontId="4" fillId="2" borderId="6" xfId="0" applyNumberFormat="1" applyFont="1" applyFill="1" applyBorder="1" applyAlignment="1">
      <alignment/>
    </xf>
    <xf numFmtId="44" fontId="4" fillId="2" borderId="7" xfId="0" applyNumberFormat="1" applyFont="1" applyFill="1" applyBorder="1" applyAlignment="1">
      <alignment/>
    </xf>
    <xf numFmtId="10" fontId="4" fillId="2" borderId="5" xfId="19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4" xfId="0" applyFill="1" applyBorder="1" applyAlignment="1">
      <alignment/>
    </xf>
    <xf numFmtId="10" fontId="4" fillId="2" borderId="3" xfId="19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/>
    </xf>
    <xf numFmtId="44" fontId="2" fillId="2" borderId="7" xfId="0" applyNumberFormat="1" applyFont="1" applyFill="1" applyBorder="1" applyAlignment="1">
      <alignment/>
    </xf>
    <xf numFmtId="44" fontId="2" fillId="3" borderId="8" xfId="0" applyNumberFormat="1" applyFont="1" applyFill="1" applyBorder="1" applyAlignment="1">
      <alignment/>
    </xf>
    <xf numFmtId="44" fontId="4" fillId="3" borderId="9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44" fontId="4" fillId="3" borderId="11" xfId="0" applyNumberFormat="1" applyFont="1" applyFill="1" applyBorder="1" applyAlignment="1">
      <alignment/>
    </xf>
    <xf numFmtId="44" fontId="2" fillId="4" borderId="10" xfId="0" applyNumberFormat="1" applyFont="1" applyFill="1" applyBorder="1" applyAlignment="1" applyProtection="1">
      <alignment/>
      <protection locked="0"/>
    </xf>
    <xf numFmtId="44" fontId="2" fillId="5" borderId="10" xfId="0" applyNumberFormat="1" applyFont="1" applyFill="1" applyBorder="1" applyAlignment="1" applyProtection="1">
      <alignment/>
      <protection locked="0"/>
    </xf>
    <xf numFmtId="44" fontId="2" fillId="4" borderId="4" xfId="0" applyNumberFormat="1" applyFont="1" applyFill="1" applyBorder="1" applyAlignment="1" applyProtection="1">
      <alignment/>
      <protection locked="0"/>
    </xf>
    <xf numFmtId="44" fontId="2" fillId="4" borderId="12" xfId="0" applyNumberFormat="1" applyFon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44" fontId="2" fillId="2" borderId="14" xfId="0" applyNumberFormat="1" applyFont="1" applyFill="1" applyBorder="1" applyAlignment="1">
      <alignment/>
    </xf>
    <xf numFmtId="10" fontId="2" fillId="2" borderId="15" xfId="19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44" fontId="2" fillId="2" borderId="17" xfId="0" applyNumberFormat="1" applyFont="1" applyFill="1" applyBorder="1" applyAlignment="1">
      <alignment/>
    </xf>
    <xf numFmtId="44" fontId="2" fillId="4" borderId="18" xfId="0" applyNumberFormat="1" applyFont="1" applyFill="1" applyBorder="1" applyAlignment="1" applyProtection="1">
      <alignment/>
      <protection locked="0"/>
    </xf>
    <xf numFmtId="44" fontId="4" fillId="3" borderId="18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44" fontId="2" fillId="2" borderId="17" xfId="0" applyNumberFormat="1" applyFont="1" applyFill="1" applyBorder="1" applyAlignment="1" applyProtection="1">
      <alignment/>
      <protection/>
    </xf>
    <xf numFmtId="10" fontId="2" fillId="2" borderId="1" xfId="19" applyNumberFormat="1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44" fontId="2" fillId="2" borderId="19" xfId="0" applyNumberFormat="1" applyFont="1" applyFill="1" applyBorder="1" applyAlignment="1" applyProtection="1">
      <alignment/>
      <protection/>
    </xf>
    <xf numFmtId="44" fontId="2" fillId="3" borderId="8" xfId="0" applyNumberFormat="1" applyFont="1" applyFill="1" applyBorder="1" applyAlignment="1" applyProtection="1">
      <alignment/>
      <protection/>
    </xf>
    <xf numFmtId="44" fontId="0" fillId="2" borderId="0" xfId="0" applyNumberFormat="1" applyFill="1" applyAlignment="1" applyProtection="1">
      <alignment/>
      <protection/>
    </xf>
    <xf numFmtId="10" fontId="4" fillId="2" borderId="3" xfId="19" applyNumberFormat="1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8" fontId="4" fillId="2" borderId="14" xfId="0" applyNumberFormat="1" applyFont="1" applyFill="1" applyBorder="1" applyAlignment="1" applyProtection="1">
      <alignment/>
      <protection/>
    </xf>
    <xf numFmtId="44" fontId="4" fillId="3" borderId="11" xfId="0" applyNumberFormat="1" applyFont="1" applyFill="1" applyBorder="1" applyAlignment="1" applyProtection="1">
      <alignment/>
      <protection/>
    </xf>
    <xf numFmtId="10" fontId="2" fillId="2" borderId="2" xfId="19" applyNumberFormat="1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8" fontId="2" fillId="2" borderId="0" xfId="0" applyNumberFormat="1" applyFont="1" applyFill="1" applyBorder="1" applyAlignment="1" applyProtection="1">
      <alignment/>
      <protection/>
    </xf>
    <xf numFmtId="44" fontId="2" fillId="3" borderId="10" xfId="0" applyNumberFormat="1" applyFont="1" applyFill="1" applyBorder="1" applyAlignment="1" applyProtection="1">
      <alignment/>
      <protection/>
    </xf>
    <xf numFmtId="44" fontId="4" fillId="3" borderId="11" xfId="17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16" xfId="0" applyFill="1" applyBorder="1" applyAlignment="1">
      <alignment horizontal="center"/>
    </xf>
    <xf numFmtId="44" fontId="2" fillId="3" borderId="18" xfId="0" applyNumberFormat="1" applyFont="1" applyFill="1" applyBorder="1" applyAlignment="1" applyProtection="1">
      <alignment/>
      <protection/>
    </xf>
    <xf numFmtId="10" fontId="4" fillId="2" borderId="15" xfId="19" applyNumberFormat="1" applyFont="1" applyFill="1" applyBorder="1" applyAlignment="1" applyProtection="1">
      <alignment/>
      <protection/>
    </xf>
    <xf numFmtId="10" fontId="2" fillId="5" borderId="0" xfId="0" applyNumberFormat="1" applyFont="1" applyFill="1" applyBorder="1" applyAlignment="1" applyProtection="1">
      <alignment/>
      <protection locked="0"/>
    </xf>
    <xf numFmtId="10" fontId="2" fillId="3" borderId="19" xfId="0" applyNumberFormat="1" applyFont="1" applyFill="1" applyBorder="1" applyAlignment="1" applyProtection="1">
      <alignment/>
      <protection/>
    </xf>
    <xf numFmtId="10" fontId="2" fillId="4" borderId="17" xfId="19" applyNumberFormat="1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quotePrefix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wrapText="1"/>
      <protection locked="0"/>
    </xf>
    <xf numFmtId="0" fontId="0" fillId="4" borderId="19" xfId="0" applyFill="1" applyBorder="1" applyAlignment="1" applyProtection="1">
      <alignment horizontal="center" wrapText="1"/>
      <protection locked="0"/>
    </xf>
    <xf numFmtId="0" fontId="0" fillId="4" borderId="8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2">
      <selection activeCell="D23" sqref="D23"/>
    </sheetView>
  </sheetViews>
  <sheetFormatPr defaultColWidth="9.140625" defaultRowHeight="12.75"/>
  <cols>
    <col min="1" max="1" width="37.57421875" style="15" customWidth="1"/>
    <col min="2" max="2" width="12.8515625" style="15" bestFit="1" customWidth="1"/>
    <col min="3" max="3" width="11.00390625" style="15" bestFit="1" customWidth="1"/>
    <col min="4" max="4" width="12.8515625" style="15" bestFit="1" customWidth="1"/>
    <col min="5" max="5" width="9.140625" style="15" customWidth="1"/>
    <col min="6" max="6" width="15.8515625" style="15" customWidth="1"/>
    <col min="7" max="16384" width="9.140625" style="15" customWidth="1"/>
  </cols>
  <sheetData>
    <row r="1" spans="1:4" ht="58.5" customHeight="1" thickBot="1">
      <c r="A1" s="60" t="s">
        <v>20</v>
      </c>
      <c r="B1" s="61"/>
      <c r="C1" s="61"/>
      <c r="D1" s="62"/>
    </row>
    <row r="2" spans="1:4" ht="15">
      <c r="A2" s="1"/>
      <c r="B2" s="63" t="s">
        <v>36</v>
      </c>
      <c r="C2" s="64"/>
      <c r="D2" s="65"/>
    </row>
    <row r="3" spans="1:4" ht="15" customHeight="1" thickBot="1">
      <c r="A3" s="2" t="s">
        <v>0</v>
      </c>
      <c r="B3" s="66"/>
      <c r="C3" s="67"/>
      <c r="D3" s="68"/>
    </row>
    <row r="4" spans="1:4" ht="18.75" thickBot="1">
      <c r="A4" s="3"/>
      <c r="B4" s="3" t="s">
        <v>24</v>
      </c>
      <c r="C4" s="3" t="s">
        <v>1</v>
      </c>
      <c r="D4" s="3" t="s">
        <v>25</v>
      </c>
    </row>
    <row r="5" spans="1:4" ht="15">
      <c r="A5" s="4" t="s">
        <v>2</v>
      </c>
      <c r="B5" s="25">
        <v>5030</v>
      </c>
      <c r="C5" s="58">
        <f>1-C8</f>
        <v>0.32130000000000003</v>
      </c>
      <c r="D5" s="18">
        <f>ROUND(C5*B5,2)</f>
        <v>1616.14</v>
      </c>
    </row>
    <row r="6" spans="1:5" ht="15">
      <c r="A6" s="5" t="s">
        <v>19</v>
      </c>
      <c r="B6" s="6"/>
      <c r="C6" s="7"/>
      <c r="D6" s="23">
        <v>-304.75</v>
      </c>
      <c r="E6" s="15" t="str">
        <f>IF(D6&gt;0,"SOC must be keyed as a negative amount"," ")</f>
        <v> </v>
      </c>
    </row>
    <row r="7" spans="1:4" ht="16.5" thickBot="1">
      <c r="A7" s="8" t="s">
        <v>3</v>
      </c>
      <c r="B7" s="9"/>
      <c r="C7" s="10"/>
      <c r="D7" s="19">
        <f>ROUND(D5+D6,2)</f>
        <v>1311.39</v>
      </c>
    </row>
    <row r="8" spans="1:4" ht="15.75" thickTop="1">
      <c r="A8" s="5" t="s">
        <v>4</v>
      </c>
      <c r="B8" s="24">
        <v>1007.05</v>
      </c>
      <c r="C8" s="57">
        <v>0.6787</v>
      </c>
      <c r="D8" s="20">
        <f>ROUND(C8*B8,2)</f>
        <v>683.48</v>
      </c>
    </row>
    <row r="9" spans="1:4" ht="16.5" thickBot="1">
      <c r="A9" s="11" t="s">
        <v>5</v>
      </c>
      <c r="B9" s="12"/>
      <c r="C9" s="10"/>
      <c r="D9" s="19">
        <f>ROUND(D8,2)</f>
        <v>683.48</v>
      </c>
    </row>
    <row r="10" spans="1:4" ht="15.75" thickTop="1">
      <c r="A10" s="5" t="s">
        <v>16</v>
      </c>
      <c r="B10" s="13"/>
      <c r="C10" s="7"/>
      <c r="D10" s="22">
        <v>527.82</v>
      </c>
    </row>
    <row r="11" spans="1:5" ht="15">
      <c r="A11" s="5" t="s">
        <v>9</v>
      </c>
      <c r="B11" s="13"/>
      <c r="C11" s="7"/>
      <c r="D11" s="23">
        <v>-106.81</v>
      </c>
      <c r="E11" s="15" t="str">
        <f>IF(D11&gt;0,"RI Offset must be keyed as a negative amount"," ")</f>
        <v> </v>
      </c>
    </row>
    <row r="12" spans="1:4" ht="16.5" thickBot="1">
      <c r="A12" s="11" t="s">
        <v>17</v>
      </c>
      <c r="B12" s="16"/>
      <c r="C12" s="17"/>
      <c r="D12" s="19">
        <f>ROUND(D10+D11,2)</f>
        <v>421.01</v>
      </c>
    </row>
    <row r="13" spans="1:4" ht="20.25" thickBot="1" thickTop="1">
      <c r="A13" s="14" t="s">
        <v>26</v>
      </c>
      <c r="B13" s="26"/>
      <c r="C13" s="27"/>
      <c r="D13" s="21">
        <f>ROUND(D12+D9+D7,2)</f>
        <v>2415.88</v>
      </c>
    </row>
    <row r="14" ht="13.5" thickBot="1"/>
    <row r="15" spans="1:4" ht="18.75" thickBot="1">
      <c r="A15" s="28" t="s">
        <v>27</v>
      </c>
      <c r="B15" s="29"/>
      <c r="C15" s="30"/>
      <c r="D15" s="31">
        <v>116.44</v>
      </c>
    </row>
    <row r="16" ht="13.5" thickBot="1"/>
    <row r="17" spans="1:4" ht="18.75" thickBot="1">
      <c r="A17" s="28" t="s">
        <v>28</v>
      </c>
      <c r="B17" s="54"/>
      <c r="C17" s="59">
        <v>0.0675</v>
      </c>
      <c r="D17" s="55">
        <f>ROUND((D7+D9+D10+D15)*C17,2)</f>
        <v>178.14</v>
      </c>
    </row>
    <row r="18" spans="1:6" ht="13.5" thickBot="1">
      <c r="A18" s="33"/>
      <c r="B18" s="33"/>
      <c r="C18" s="33"/>
      <c r="D18" s="33"/>
      <c r="E18" s="33"/>
      <c r="F18" s="33"/>
    </row>
    <row r="19" spans="1:6" ht="16.5" thickBot="1">
      <c r="A19" s="56" t="s">
        <v>18</v>
      </c>
      <c r="B19" s="34"/>
      <c r="C19" s="35"/>
      <c r="D19" s="32">
        <f>ROUND(D17+D15+D13,2)</f>
        <v>2710.46</v>
      </c>
      <c r="E19" s="33"/>
      <c r="F19" s="33"/>
    </row>
    <row r="20" spans="1:6" ht="13.5" thickBot="1">
      <c r="A20" s="33"/>
      <c r="B20" s="33"/>
      <c r="C20" s="33"/>
      <c r="D20" s="33"/>
      <c r="E20" s="33"/>
      <c r="F20" s="33"/>
    </row>
    <row r="21" spans="1:6" ht="15">
      <c r="A21" s="36" t="s">
        <v>15</v>
      </c>
      <c r="B21" s="37"/>
      <c r="C21" s="38"/>
      <c r="D21" s="39">
        <f>+ROUND(0.01*(D17+D15+D10+D9+D7),2)</f>
        <v>28.17</v>
      </c>
      <c r="E21" s="40"/>
      <c r="F21" s="33"/>
    </row>
    <row r="22" spans="1:6" ht="16.5" thickBot="1">
      <c r="A22" s="41" t="s">
        <v>6</v>
      </c>
      <c r="B22" s="42"/>
      <c r="C22" s="43"/>
      <c r="D22" s="44">
        <f>ROUND(D21+D19,2)</f>
        <v>2738.63</v>
      </c>
      <c r="E22" s="33"/>
      <c r="F22" s="33"/>
    </row>
    <row r="23" spans="1:6" ht="15">
      <c r="A23" s="45" t="s">
        <v>7</v>
      </c>
      <c r="B23" s="46"/>
      <c r="C23" s="47"/>
      <c r="D23" s="48">
        <f>ROUND(D24-D22,2)</f>
        <v>55.89</v>
      </c>
      <c r="E23" s="33"/>
      <c r="F23" s="33"/>
    </row>
    <row r="24" spans="1:6" ht="16.5" thickBot="1">
      <c r="A24" s="41" t="s">
        <v>8</v>
      </c>
      <c r="B24" s="42"/>
      <c r="C24" s="43"/>
      <c r="D24" s="49">
        <f>ROUND(D22/0.98,2)</f>
        <v>2794.52</v>
      </c>
      <c r="E24" s="33"/>
      <c r="F24" s="33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33"/>
      <c r="B26" s="33"/>
      <c r="C26" s="33"/>
      <c r="D26" s="33"/>
      <c r="E26" s="33"/>
      <c r="F26" s="33"/>
    </row>
    <row r="27" spans="1:6" ht="12.75">
      <c r="A27" s="50" t="s">
        <v>14</v>
      </c>
      <c r="B27" s="33"/>
      <c r="C27" s="33"/>
      <c r="D27" s="33"/>
      <c r="E27" s="33"/>
      <c r="F27" s="33"/>
    </row>
    <row r="28" spans="1:6" ht="12.75">
      <c r="A28" s="51" t="s">
        <v>11</v>
      </c>
      <c r="B28" s="33"/>
      <c r="C28" s="33"/>
      <c r="D28" s="33"/>
      <c r="E28" s="33"/>
      <c r="F28" s="33"/>
    </row>
    <row r="29" spans="1:6" ht="12.75">
      <c r="A29" s="52" t="s">
        <v>12</v>
      </c>
      <c r="B29" s="33"/>
      <c r="C29" s="33"/>
      <c r="D29" s="33"/>
      <c r="E29" s="33"/>
      <c r="F29" s="33"/>
    </row>
    <row r="30" spans="1:6" ht="12.75">
      <c r="A30" s="53" t="s">
        <v>13</v>
      </c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50" t="s">
        <v>10</v>
      </c>
      <c r="B32" s="33"/>
      <c r="C32" s="33"/>
      <c r="D32" s="33"/>
      <c r="E32" s="33"/>
      <c r="F32" s="33"/>
    </row>
    <row r="33" spans="1:6" ht="12.75">
      <c r="A33" s="33" t="s">
        <v>21</v>
      </c>
      <c r="B33" s="33"/>
      <c r="C33" s="33"/>
      <c r="D33" s="33"/>
      <c r="E33" s="33"/>
      <c r="F33" s="33"/>
    </row>
    <row r="34" spans="1:6" ht="12.75">
      <c r="A34" s="33" t="s">
        <v>29</v>
      </c>
      <c r="B34" s="33"/>
      <c r="C34" s="33"/>
      <c r="D34" s="33"/>
      <c r="E34" s="33"/>
      <c r="F34" s="33"/>
    </row>
    <row r="35" spans="1:6" ht="12.75">
      <c r="A35" s="33" t="s">
        <v>30</v>
      </c>
      <c r="B35" s="33"/>
      <c r="C35" s="33"/>
      <c r="D35" s="33"/>
      <c r="E35" s="33"/>
      <c r="F35" s="33"/>
    </row>
    <row r="36" spans="1:6" ht="12.75">
      <c r="A36" s="33" t="s">
        <v>31</v>
      </c>
      <c r="B36" s="33"/>
      <c r="C36" s="33"/>
      <c r="D36" s="33"/>
      <c r="E36" s="33"/>
      <c r="F36" s="33"/>
    </row>
    <row r="37" spans="1:6" ht="12.75">
      <c r="A37" s="33" t="s">
        <v>22</v>
      </c>
      <c r="B37" s="33"/>
      <c r="C37" s="33"/>
      <c r="D37" s="33"/>
      <c r="E37" s="33"/>
      <c r="F37" s="33"/>
    </row>
    <row r="38" spans="1:6" ht="12.75">
      <c r="A38" s="33" t="s">
        <v>23</v>
      </c>
      <c r="B38" s="33"/>
      <c r="C38" s="33"/>
      <c r="D38" s="33"/>
      <c r="E38" s="33"/>
      <c r="F38" s="33"/>
    </row>
    <row r="39" spans="1:6" ht="12.75">
      <c r="A39" s="33" t="s">
        <v>32</v>
      </c>
      <c r="B39" s="33"/>
      <c r="C39" s="33"/>
      <c r="D39" s="33"/>
      <c r="E39" s="33"/>
      <c r="F39" s="33"/>
    </row>
    <row r="40" spans="1:6" ht="12.75">
      <c r="A40" s="33" t="s">
        <v>33</v>
      </c>
      <c r="B40" s="33"/>
      <c r="C40" s="33"/>
      <c r="D40" s="33"/>
      <c r="E40" s="33"/>
      <c r="F40" s="33"/>
    </row>
    <row r="41" ht="12.75">
      <c r="A41" s="15" t="s">
        <v>34</v>
      </c>
    </row>
    <row r="42" ht="12.75">
      <c r="A42" s="15" t="s">
        <v>35</v>
      </c>
    </row>
  </sheetData>
  <sheetProtection password="FEC9" sheet="1" objects="1" scenarios="1"/>
  <mergeCells count="2">
    <mergeCell ref="A1:D1"/>
    <mergeCell ref="B2:D3"/>
  </mergeCells>
  <conditionalFormatting sqref="D6 D11">
    <cfRule type="cellIs" priority="1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&amp;LSection F - Capitation Bid Template&amp;C
&amp;A</oddHeader>
    <oddFooter>&amp;L&amp;Z&amp;F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wjmarks</dc:creator>
  <cp:keywords/>
  <dc:description/>
  <cp:lastModifiedBy>Centene User</cp:lastModifiedBy>
  <cp:lastPrinted>2011-03-18T13:58:45Z</cp:lastPrinted>
  <dcterms:created xsi:type="dcterms:W3CDTF">2011-01-06T20:18:22Z</dcterms:created>
  <dcterms:modified xsi:type="dcterms:W3CDTF">2011-03-23T22:53:37Z</dcterms:modified>
  <cp:category/>
  <cp:version/>
  <cp:contentType/>
  <cp:contentStatus/>
</cp:coreProperties>
</file>